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<sst xmlns="http://schemas.openxmlformats.org/spreadsheetml/2006/main" count="112" uniqueCount="70">
  <si>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</si>
  <si>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</si>
  <si>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</si>
  <si>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</si>
  <si>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</si>
  <si>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</si>
  <si>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</si>
  <si>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</si>
  <si>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</si>
  <si>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</si>
  <si>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</si>
  <si>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</si>
  <si>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</si>
  <si>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</si>
  <si>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</si>
  <si>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</si>
  <si>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</si>
  <si>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</si>
  <si>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</si>
  <si>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</si>
  <si>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</si>
  <si>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</si>
  <si>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</si>
  <si>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</si>
  <si>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</si>
  <si>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</si>
  <si>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</si>
  <si>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</si>
  <si>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</si>
  <si>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</si>
  <si>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</si>
  <si>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</si>
  <si>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</si>
  <si>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</si>
  <si>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</si>
  <si>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</si>
  <si>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</si>
  <si>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</si>
  <si>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</si>
  <si>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11.9.2015</t>
  </si>
  <si>
    <t>Jaroslav</t>
  </si>
  <si>
    <t>Ladislav</t>
  </si>
  <si>
    <t>Dušan</t>
  </si>
  <si>
    <t>Svatopluk</t>
  </si>
  <si>
    <t>Lukáš</t>
  </si>
  <si>
    <t>Václav st.</t>
  </si>
  <si>
    <t>Kazda</t>
  </si>
  <si>
    <t>Nožička</t>
  </si>
  <si>
    <t>Richter</t>
  </si>
  <si>
    <t>Čech</t>
  </si>
  <si>
    <t>Štich</t>
  </si>
  <si>
    <t>Anděl</t>
  </si>
  <si>
    <t>KK Jiří Poděbrady -  A</t>
  </si>
  <si>
    <t>TJ Sparta Kutná Hora -  C</t>
  </si>
  <si>
    <t>Bohumír</t>
  </si>
  <si>
    <t>Tomáš</t>
  </si>
  <si>
    <t>Václav</t>
  </si>
  <si>
    <t>Zdeněk</t>
  </si>
  <si>
    <t>František</t>
  </si>
  <si>
    <t>Kopecký</t>
  </si>
  <si>
    <t>Jelínek</t>
  </si>
  <si>
    <t>Čermák</t>
  </si>
  <si>
    <t>Končel</t>
  </si>
  <si>
    <t>Tesař</t>
  </si>
  <si>
    <t>Dopsání na soupisku: Jelínek Václav 01927 TJ Sparta Kutná Hora</t>
  </si>
  <si>
    <t>Poděbrady</t>
  </si>
  <si>
    <t>Miláček Jiří</t>
  </si>
  <si>
    <t>Tesař František</t>
  </si>
  <si>
    <t>II / 0233</t>
  </si>
  <si>
    <t>Nožička Ladislav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</si>
</sst>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V56" sqref="V5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65</v>
      </c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52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53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46</v>
      </c>
      <c r="B8" s="74"/>
      <c r="C8" s="10">
        <v>1</v>
      </c>
      <c r="D8" s="11">
        <v>136</v>
      </c>
      <c r="E8" s="12">
        <v>80</v>
      </c>
      <c r="F8" s="12">
        <v>0</v>
      </c>
      <c r="G8" s="13">
        <f>IF(AND(ISBLANK(D8),ISBLANK(E8)),"",D8+E8)</f>
        <v>216</v>
      </c>
      <c r="H8" s="14">
        <f>IF(OR(ISNUMBER($G8),ISNUMBER($Q8)),(SIGN(N($G8)-N($Q8))+1)/2,"")</f>
        <v>0</v>
      </c>
      <c r="I8" s="15"/>
      <c r="K8" s="73" t="s">
        <v>59</v>
      </c>
      <c r="L8" s="74"/>
      <c r="M8" s="10">
        <v>1</v>
      </c>
      <c r="N8" s="11">
        <v>158</v>
      </c>
      <c r="O8" s="12">
        <v>67</v>
      </c>
      <c r="P8" s="12">
        <v>2</v>
      </c>
      <c r="Q8" s="13">
        <f>IF(AND(ISBLANK(N8),ISBLANK(O8)),"",N8+O8)</f>
        <v>225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146</v>
      </c>
      <c r="E9" s="18">
        <v>79</v>
      </c>
      <c r="F9" s="18">
        <v>1</v>
      </c>
      <c r="G9" s="19">
        <f>IF(AND(ISBLANK(D9),ISBLANK(E9)),"",D9+E9)</f>
        <v>225</v>
      </c>
      <c r="H9" s="20">
        <f>IF(OR(ISNUMBER($G9),ISNUMBER($Q9)),(SIGN(N($G9)-N($Q9))+1)/2,"")</f>
        <v>0.5</v>
      </c>
      <c r="I9" s="15"/>
      <c r="K9" s="75"/>
      <c r="L9" s="76"/>
      <c r="M9" s="16">
        <v>2</v>
      </c>
      <c r="N9" s="17">
        <v>155</v>
      </c>
      <c r="O9" s="18">
        <v>70</v>
      </c>
      <c r="P9" s="18">
        <v>3</v>
      </c>
      <c r="Q9" s="19">
        <f>IF(AND(ISBLANK(N9),ISBLANK(O9)),"",N9+O9)</f>
        <v>225</v>
      </c>
      <c r="R9" s="20">
        <f>IF(ISNUMBER($H9),1-$H9,"")</f>
        <v>0.5</v>
      </c>
      <c r="S9" s="15"/>
    </row>
    <row r="10" spans="1:19" ht="12.75" customHeight="1" thickBot="1">
      <c r="A10" s="77" t="s">
        <v>40</v>
      </c>
      <c r="B10" s="78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7" t="s">
        <v>54</v>
      </c>
      <c r="L10" s="78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1">
        <f>IF(ISNUMBER(H12),(SIGN(1000*($H12-$R12)+$G12-$Q12)+1)/2,"")</f>
        <v>0</v>
      </c>
      <c r="K11" s="79"/>
      <c r="L11" s="80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1">
        <f>IF(ISNUMBER($I11),1-$I11,"")</f>
        <v>1</v>
      </c>
    </row>
    <row r="12" spans="1:19" ht="15.75" customHeight="1" thickBot="1">
      <c r="A12" s="81">
        <v>14260</v>
      </c>
      <c r="B12" s="82"/>
      <c r="C12" s="26" t="s">
        <v>12</v>
      </c>
      <c r="D12" s="27">
        <f>IF(ISNUMBER($G12),SUM(D8:D11),"")</f>
        <v>282</v>
      </c>
      <c r="E12" s="28">
        <f>IF(ISNUMBER($G12),SUM(E8:E11),"")</f>
        <v>159</v>
      </c>
      <c r="F12" s="28">
        <f>IF(ISNUMBER($G12),SUM(F8:F11),"")</f>
        <v>1</v>
      </c>
      <c r="G12" s="29">
        <f>IF(SUM($G8:$G11)+SUM($Q8:$Q11)&gt;0,SUM(G8:G11),"")</f>
        <v>441</v>
      </c>
      <c r="H12" s="27">
        <f>IF(ISNUMBER($G12),SUM(H8:H11),"")</f>
        <v>0.5</v>
      </c>
      <c r="I12" s="72"/>
      <c r="K12" s="81">
        <v>15163</v>
      </c>
      <c r="L12" s="82"/>
      <c r="M12" s="26" t="s">
        <v>12</v>
      </c>
      <c r="N12" s="27">
        <f>IF(ISNUMBER($G12),SUM(N8:N11),"")</f>
        <v>313</v>
      </c>
      <c r="O12" s="28">
        <f>IF(ISNUMBER($G12),SUM(O8:O11),"")</f>
        <v>137</v>
      </c>
      <c r="P12" s="28">
        <f>IF(ISNUMBER($G12),SUM(P8:P11),"")</f>
        <v>5</v>
      </c>
      <c r="Q12" s="29">
        <f>IF(SUM($G8:$G11)+SUM($Q8:$Q11)&gt;0,SUM(Q8:Q11),"")</f>
        <v>450</v>
      </c>
      <c r="R12" s="27">
        <f>IF(ISNUMBER($G12),SUM(R8:R11),"")</f>
        <v>1.5</v>
      </c>
      <c r="S12" s="72"/>
    </row>
    <row r="13" spans="1:19" ht="12.75" customHeight="1">
      <c r="A13" s="73" t="s">
        <v>47</v>
      </c>
      <c r="B13" s="74"/>
      <c r="C13" s="10">
        <v>1</v>
      </c>
      <c r="D13" s="11">
        <v>154</v>
      </c>
      <c r="E13" s="12">
        <v>54</v>
      </c>
      <c r="F13" s="12">
        <v>6</v>
      </c>
      <c r="G13" s="13">
        <f>IF(AND(ISBLANK(D13),ISBLANK(E13)),"",D13+E13)</f>
        <v>208</v>
      </c>
      <c r="H13" s="14">
        <f>IF(OR(ISNUMBER($G13),ISNUMBER($Q13)),(SIGN(N($G13)-N($Q13))+1)/2,"")</f>
        <v>0</v>
      </c>
      <c r="I13" s="15"/>
      <c r="K13" s="73" t="s">
        <v>60</v>
      </c>
      <c r="L13" s="74"/>
      <c r="M13" s="10">
        <v>1</v>
      </c>
      <c r="N13" s="11">
        <v>157</v>
      </c>
      <c r="O13" s="12">
        <v>80</v>
      </c>
      <c r="P13" s="12">
        <v>1</v>
      </c>
      <c r="Q13" s="13">
        <f>IF(AND(ISBLANK(N13),ISBLANK(O13)),"",N13+O13)</f>
        <v>237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148</v>
      </c>
      <c r="E14" s="18">
        <v>71</v>
      </c>
      <c r="F14" s="18">
        <v>4</v>
      </c>
      <c r="G14" s="19">
        <f>IF(AND(ISBLANK(D14),ISBLANK(E14)),"",D14+E14)</f>
        <v>219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172</v>
      </c>
      <c r="O14" s="18">
        <v>63</v>
      </c>
      <c r="P14" s="18">
        <v>2</v>
      </c>
      <c r="Q14" s="19">
        <f>IF(AND(ISBLANK(N14),ISBLANK(O14)),"",N14+O14)</f>
        <v>235</v>
      </c>
      <c r="R14" s="20">
        <f>IF(ISNUMBER($H14),1-$H14,"")</f>
        <v>1</v>
      </c>
      <c r="S14" s="15"/>
    </row>
    <row r="15" spans="1:19" ht="12.75" customHeight="1" thickBot="1">
      <c r="A15" s="77" t="s">
        <v>41</v>
      </c>
      <c r="B15" s="78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7" t="s">
        <v>55</v>
      </c>
      <c r="L15" s="78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1">
        <f>IF(ISNUMBER(H17),(SIGN(1000*($H17-$R17)+$G17-$Q17)+1)/2,"")</f>
        <v>0</v>
      </c>
      <c r="K16" s="79"/>
      <c r="L16" s="80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1">
        <f>IF(ISNUMBER($I16),1-$I16,"")</f>
        <v>1</v>
      </c>
    </row>
    <row r="17" spans="1:19" ht="15.75" customHeight="1" thickBot="1">
      <c r="A17" s="81">
        <v>22827</v>
      </c>
      <c r="B17" s="82"/>
      <c r="C17" s="26" t="s">
        <v>12</v>
      </c>
      <c r="D17" s="27">
        <f>IF(ISNUMBER($G17),SUM(D13:D16),"")</f>
        <v>302</v>
      </c>
      <c r="E17" s="28">
        <f>IF(ISNUMBER($G17),SUM(E13:E16),"")</f>
        <v>125</v>
      </c>
      <c r="F17" s="28">
        <f>IF(ISNUMBER($G17),SUM(F13:F16),"")</f>
        <v>10</v>
      </c>
      <c r="G17" s="29">
        <f>IF(SUM($G13:$G16)+SUM($Q13:$Q16)&gt;0,SUM(G13:G16),"")</f>
        <v>427</v>
      </c>
      <c r="H17" s="27">
        <f>IF(ISNUMBER($G17),SUM(H13:H16),"")</f>
        <v>0</v>
      </c>
      <c r="I17" s="72"/>
      <c r="K17" s="81">
        <v>1935</v>
      </c>
      <c r="L17" s="82"/>
      <c r="M17" s="26" t="s">
        <v>12</v>
      </c>
      <c r="N17" s="27">
        <f>IF(ISNUMBER($G17),SUM(N13:N16),"")</f>
        <v>329</v>
      </c>
      <c r="O17" s="28">
        <f>IF(ISNUMBER($G17),SUM(O13:O16),"")</f>
        <v>143</v>
      </c>
      <c r="P17" s="28">
        <f>IF(ISNUMBER($G17),SUM(P13:P16),"")</f>
        <v>3</v>
      </c>
      <c r="Q17" s="29">
        <f>IF(SUM($G13:$G16)+SUM($Q13:$Q16)&gt;0,SUM(Q13:Q16),"")</f>
        <v>472</v>
      </c>
      <c r="R17" s="27">
        <f>IF(ISNUMBER($G17),SUM(R13:R16),"")</f>
        <v>2</v>
      </c>
      <c r="S17" s="72"/>
    </row>
    <row r="18" spans="1:19" ht="12.75" customHeight="1">
      <c r="A18" s="73" t="s">
        <v>48</v>
      </c>
      <c r="B18" s="74"/>
      <c r="C18" s="10">
        <v>1</v>
      </c>
      <c r="D18" s="11">
        <v>153</v>
      </c>
      <c r="E18" s="12">
        <v>54</v>
      </c>
      <c r="F18" s="12">
        <v>4</v>
      </c>
      <c r="G18" s="13">
        <f>IF(AND(ISBLANK(D18),ISBLANK(E18)),"",D18+E18)</f>
        <v>207</v>
      </c>
      <c r="H18" s="14">
        <f>IF(OR(ISNUMBER($G18),ISNUMBER($Q18)),(SIGN(N($G18)-N($Q18))+1)/2,"")</f>
        <v>0</v>
      </c>
      <c r="I18" s="15"/>
      <c r="K18" s="73" t="s">
        <v>60</v>
      </c>
      <c r="L18" s="74"/>
      <c r="M18" s="10">
        <v>1</v>
      </c>
      <c r="N18" s="11">
        <v>142</v>
      </c>
      <c r="O18" s="12">
        <v>88</v>
      </c>
      <c r="P18" s="12">
        <v>0</v>
      </c>
      <c r="Q18" s="13">
        <f>IF(AND(ISBLANK(N18),ISBLANK(O18)),"",N18+O18)</f>
        <v>230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169</v>
      </c>
      <c r="E19" s="18">
        <v>72</v>
      </c>
      <c r="F19" s="18">
        <v>1</v>
      </c>
      <c r="G19" s="19">
        <f>IF(AND(ISBLANK(D19),ISBLANK(E19)),"",D19+E19)</f>
        <v>241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143</v>
      </c>
      <c r="O19" s="18">
        <v>62</v>
      </c>
      <c r="P19" s="18">
        <v>5</v>
      </c>
      <c r="Q19" s="19">
        <f>IF(AND(ISBLANK(N19),ISBLANK(O19)),"",N19+O19)</f>
        <v>205</v>
      </c>
      <c r="R19" s="20">
        <f>IF(ISNUMBER($H19),1-$H19,"")</f>
        <v>0</v>
      </c>
      <c r="S19" s="15"/>
    </row>
    <row r="20" spans="1:19" ht="12.75" customHeight="1" thickBot="1">
      <c r="A20" s="77" t="s">
        <v>42</v>
      </c>
      <c r="B20" s="78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7" t="s">
        <v>56</v>
      </c>
      <c r="L20" s="78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1">
        <f>IF(ISNUMBER(H22),(SIGN(1000*($H22-$R22)+$G22-$Q22)+1)/2,"")</f>
        <v>1</v>
      </c>
      <c r="K21" s="79"/>
      <c r="L21" s="80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1">
        <f>IF(ISNUMBER($I21),1-$I21,"")</f>
        <v>0</v>
      </c>
    </row>
    <row r="22" spans="1:19" ht="15.75" customHeight="1" thickBot="1">
      <c r="A22" s="81">
        <v>19177</v>
      </c>
      <c r="B22" s="82"/>
      <c r="C22" s="26" t="s">
        <v>12</v>
      </c>
      <c r="D22" s="27">
        <f>IF(ISNUMBER($G22),SUM(D18:D21),"")</f>
        <v>322</v>
      </c>
      <c r="E22" s="28">
        <f>IF(ISNUMBER($G22),SUM(E18:E21),"")</f>
        <v>126</v>
      </c>
      <c r="F22" s="28">
        <f>IF(ISNUMBER($G22),SUM(F18:F21),"")</f>
        <v>5</v>
      </c>
      <c r="G22" s="29">
        <f>IF(SUM($G18:$G21)+SUM($Q18:$Q21)&gt;0,SUM(G18:G21),"")</f>
        <v>448</v>
      </c>
      <c r="H22" s="27">
        <f>IF(ISNUMBER($G22),SUM(H18:H21),"")</f>
        <v>1</v>
      </c>
      <c r="I22" s="72"/>
      <c r="K22" s="81">
        <v>1927</v>
      </c>
      <c r="L22" s="82"/>
      <c r="M22" s="26" t="s">
        <v>12</v>
      </c>
      <c r="N22" s="27">
        <f>IF(ISNUMBER($G22),SUM(N18:N21),"")</f>
        <v>285</v>
      </c>
      <c r="O22" s="28">
        <f>IF(ISNUMBER($G22),SUM(O18:O21),"")</f>
        <v>150</v>
      </c>
      <c r="P22" s="28">
        <f>IF(ISNUMBER($G22),SUM(P18:P21),"")</f>
        <v>5</v>
      </c>
      <c r="Q22" s="29">
        <f>IF(SUM($G18:$G21)+SUM($Q18:$Q21)&gt;0,SUM(Q18:Q21),"")</f>
        <v>435</v>
      </c>
      <c r="R22" s="27">
        <f>IF(ISNUMBER($G22),SUM(R18:R21),"")</f>
        <v>1</v>
      </c>
      <c r="S22" s="72"/>
    </row>
    <row r="23" spans="1:19" ht="12.75" customHeight="1">
      <c r="A23" s="73" t="s">
        <v>49</v>
      </c>
      <c r="B23" s="74"/>
      <c r="C23" s="10">
        <v>1</v>
      </c>
      <c r="D23" s="11">
        <v>169</v>
      </c>
      <c r="E23" s="12">
        <v>71</v>
      </c>
      <c r="F23" s="12">
        <v>2</v>
      </c>
      <c r="G23" s="13">
        <f>IF(AND(ISBLANK(D23),ISBLANK(E23)),"",D23+E23)</f>
        <v>240</v>
      </c>
      <c r="H23" s="14">
        <f>IF(OR(ISNUMBER($G23),ISNUMBER($Q23)),(SIGN(N($G23)-N($Q23))+1)/2,"")</f>
        <v>1</v>
      </c>
      <c r="I23" s="15"/>
      <c r="K23" s="73" t="s">
        <v>61</v>
      </c>
      <c r="L23" s="74"/>
      <c r="M23" s="10">
        <v>1</v>
      </c>
      <c r="N23" s="11">
        <v>132</v>
      </c>
      <c r="O23" s="12">
        <v>54</v>
      </c>
      <c r="P23" s="12">
        <v>3</v>
      </c>
      <c r="Q23" s="13">
        <f>IF(AND(ISBLANK(N23),ISBLANK(O23)),"",N23+O23)</f>
        <v>186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161</v>
      </c>
      <c r="E24" s="18">
        <v>90</v>
      </c>
      <c r="F24" s="18">
        <v>1</v>
      </c>
      <c r="G24" s="19">
        <f>IF(AND(ISBLANK(D24),ISBLANK(E24)),"",D24+E24)</f>
        <v>251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142</v>
      </c>
      <c r="O24" s="18">
        <v>72</v>
      </c>
      <c r="P24" s="18">
        <v>3</v>
      </c>
      <c r="Q24" s="19">
        <f>IF(AND(ISBLANK(N24),ISBLANK(O24)),"",N24+O24)</f>
        <v>214</v>
      </c>
      <c r="R24" s="20">
        <f>IF(ISNUMBER($H24),1-$H24,"")</f>
        <v>0</v>
      </c>
      <c r="S24" s="15"/>
    </row>
    <row r="25" spans="1:19" ht="12.75" customHeight="1" thickBot="1">
      <c r="A25" s="77" t="s">
        <v>43</v>
      </c>
      <c r="B25" s="78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7" t="s">
        <v>40</v>
      </c>
      <c r="L25" s="78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1">
        <f>IF(ISNUMBER(H27),(SIGN(1000*($H27-$R27)+$G27-$Q27)+1)/2,"")</f>
        <v>1</v>
      </c>
      <c r="K26" s="79"/>
      <c r="L26" s="80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1">
        <f>IF(ISNUMBER($I26),1-$I26,"")</f>
        <v>0</v>
      </c>
    </row>
    <row r="27" spans="1:19" ht="15.75" customHeight="1" thickBot="1">
      <c r="A27" s="81">
        <v>19334</v>
      </c>
      <c r="B27" s="82"/>
      <c r="C27" s="26" t="s">
        <v>12</v>
      </c>
      <c r="D27" s="27">
        <f>IF(ISNUMBER($G27),SUM(D23:D26),"")</f>
        <v>330</v>
      </c>
      <c r="E27" s="28">
        <f>IF(ISNUMBER($G27),SUM(E23:E26),"")</f>
        <v>161</v>
      </c>
      <c r="F27" s="28">
        <f>IF(ISNUMBER($G27),SUM(F23:F26),"")</f>
        <v>3</v>
      </c>
      <c r="G27" s="29">
        <f>IF(SUM($G23:$G26)+SUM($Q23:$Q26)&gt;0,SUM(G23:G26),"")</f>
        <v>491</v>
      </c>
      <c r="H27" s="27">
        <f>IF(ISNUMBER($G27),SUM(H23:H26),"")</f>
        <v>2</v>
      </c>
      <c r="I27" s="72"/>
      <c r="K27" s="81">
        <v>1944</v>
      </c>
      <c r="L27" s="82"/>
      <c r="M27" s="26" t="s">
        <v>12</v>
      </c>
      <c r="N27" s="27">
        <f>IF(ISNUMBER($G27),SUM(N23:N26),"")</f>
        <v>274</v>
      </c>
      <c r="O27" s="28">
        <f>IF(ISNUMBER($G27),SUM(O23:O26),"")</f>
        <v>126</v>
      </c>
      <c r="P27" s="28">
        <f>IF(ISNUMBER($G27),SUM(P23:P26),"")</f>
        <v>6</v>
      </c>
      <c r="Q27" s="29">
        <f>IF(SUM($G23:$G26)+SUM($Q23:$Q26)&gt;0,SUM(Q23:Q26),"")</f>
        <v>400</v>
      </c>
      <c r="R27" s="27">
        <f>IF(ISNUMBER($G27),SUM(R23:R26),"")</f>
        <v>0</v>
      </c>
      <c r="S27" s="72"/>
    </row>
    <row r="28" spans="1:19" ht="12.75" customHeight="1">
      <c r="A28" s="73" t="s">
        <v>50</v>
      </c>
      <c r="B28" s="74"/>
      <c r="C28" s="10">
        <v>1</v>
      </c>
      <c r="D28" s="11">
        <v>144</v>
      </c>
      <c r="E28" s="12">
        <v>86</v>
      </c>
      <c r="F28" s="12">
        <v>0</v>
      </c>
      <c r="G28" s="13">
        <f>IF(AND(ISBLANK(D28),ISBLANK(E28)),"",D28+E28)</f>
        <v>230</v>
      </c>
      <c r="H28" s="14">
        <f>IF(OR(ISNUMBER($G28),ISNUMBER($Q28)),(SIGN(N($G28)-N($Q28))+1)/2,"")</f>
        <v>1</v>
      </c>
      <c r="I28" s="15"/>
      <c r="K28" s="73" t="s">
        <v>62</v>
      </c>
      <c r="L28" s="74"/>
      <c r="M28" s="10">
        <v>1</v>
      </c>
      <c r="N28" s="11">
        <v>139</v>
      </c>
      <c r="O28" s="12">
        <v>81</v>
      </c>
      <c r="P28" s="12">
        <v>1</v>
      </c>
      <c r="Q28" s="13">
        <f>IF(AND(ISBLANK(N28),ISBLANK(O28)),"",N28+O28)</f>
        <v>220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163</v>
      </c>
      <c r="E29" s="18">
        <v>63</v>
      </c>
      <c r="F29" s="18">
        <v>2</v>
      </c>
      <c r="G29" s="19">
        <f>IF(AND(ISBLANK(D29),ISBLANK(E29)),"",D29+E29)</f>
        <v>226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149</v>
      </c>
      <c r="O29" s="18">
        <v>71</v>
      </c>
      <c r="P29" s="18">
        <v>2</v>
      </c>
      <c r="Q29" s="19">
        <f>IF(AND(ISBLANK(N29),ISBLANK(O29)),"",N29+O29)</f>
        <v>220</v>
      </c>
      <c r="R29" s="20">
        <f>IF(ISNUMBER($H29),1-$H29,"")</f>
        <v>0</v>
      </c>
      <c r="S29" s="15"/>
    </row>
    <row r="30" spans="1:19" ht="12.75" customHeight="1" thickBot="1">
      <c r="A30" s="77" t="s">
        <v>44</v>
      </c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 t="s">
        <v>57</v>
      </c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1">
        <f>IF(ISNUMBER(H32),(SIGN(1000*($H32-$R32)+$G32-$Q32)+1)/2,"")</f>
        <v>1</v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1">
        <f>IF(ISNUMBER($I31),1-$I31,"")</f>
        <v>0</v>
      </c>
    </row>
    <row r="32" spans="1:19" ht="15.75" customHeight="1" thickBot="1">
      <c r="A32" s="81">
        <v>21184</v>
      </c>
      <c r="B32" s="82"/>
      <c r="C32" s="26" t="s">
        <v>12</v>
      </c>
      <c r="D32" s="27">
        <f>IF(ISNUMBER($G32),SUM(D28:D31),"")</f>
        <v>307</v>
      </c>
      <c r="E32" s="28">
        <f>IF(ISNUMBER($G32),SUM(E28:E31),"")</f>
        <v>149</v>
      </c>
      <c r="F32" s="28">
        <f>IF(ISNUMBER($G32),SUM(F28:F31),"")</f>
        <v>2</v>
      </c>
      <c r="G32" s="29">
        <f>IF(SUM($G28:$G31)+SUM($Q28:$Q31)&gt;0,SUM(G28:G31),"")</f>
        <v>456</v>
      </c>
      <c r="H32" s="27">
        <f>IF(ISNUMBER($G32),SUM(H28:H31),"")</f>
        <v>2</v>
      </c>
      <c r="I32" s="72"/>
      <c r="K32" s="81">
        <v>1928</v>
      </c>
      <c r="L32" s="82"/>
      <c r="M32" s="26" t="s">
        <v>12</v>
      </c>
      <c r="N32" s="27">
        <f>IF(ISNUMBER($G32),SUM(N28:N31),"")</f>
        <v>288</v>
      </c>
      <c r="O32" s="28">
        <f>IF(ISNUMBER($G32),SUM(O28:O31),"")</f>
        <v>152</v>
      </c>
      <c r="P32" s="28">
        <f>IF(ISNUMBER($G32),SUM(P28:P31),"")</f>
        <v>3</v>
      </c>
      <c r="Q32" s="29">
        <f>IF(SUM($G28:$G31)+SUM($Q28:$Q31)&gt;0,SUM(Q28:Q31),"")</f>
        <v>440</v>
      </c>
      <c r="R32" s="27">
        <f>IF(ISNUMBER($G32),SUM(R28:R31),"")</f>
        <v>0</v>
      </c>
      <c r="S32" s="72"/>
    </row>
    <row r="33" spans="1:19" ht="12.75" customHeight="1">
      <c r="A33" s="73" t="s">
        <v>51</v>
      </c>
      <c r="B33" s="74"/>
      <c r="C33" s="10">
        <v>1</v>
      </c>
      <c r="D33" s="11">
        <v>146</v>
      </c>
      <c r="E33" s="12">
        <v>69</v>
      </c>
      <c r="F33" s="12">
        <v>4</v>
      </c>
      <c r="G33" s="13">
        <f>IF(AND(ISBLANK(D33),ISBLANK(E33)),"",D33+E33)</f>
        <v>215</v>
      </c>
      <c r="H33" s="14">
        <f>IF(OR(ISNUMBER($G33),ISNUMBER($Q33)),(SIGN(N($G33)-N($Q33))+1)/2,"")</f>
        <v>1</v>
      </c>
      <c r="I33" s="15"/>
      <c r="K33" s="73" t="s">
        <v>63</v>
      </c>
      <c r="L33" s="74"/>
      <c r="M33" s="10">
        <v>1</v>
      </c>
      <c r="N33" s="11">
        <v>141</v>
      </c>
      <c r="O33" s="12">
        <v>45</v>
      </c>
      <c r="P33" s="12">
        <v>6</v>
      </c>
      <c r="Q33" s="13">
        <f>IF(AND(ISBLANK(N33),ISBLANK(O33)),"",N33+O33)</f>
        <v>186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150</v>
      </c>
      <c r="E34" s="18">
        <v>63</v>
      </c>
      <c r="F34" s="18">
        <v>2</v>
      </c>
      <c r="G34" s="19">
        <f>IF(AND(ISBLANK(D34),ISBLANK(E34)),"",D34+E34)</f>
        <v>213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150</v>
      </c>
      <c r="O34" s="18">
        <v>60</v>
      </c>
      <c r="P34" s="18">
        <v>5</v>
      </c>
      <c r="Q34" s="19">
        <f>IF(AND(ISBLANK(N34),ISBLANK(O34)),"",N34+O34)</f>
        <v>210</v>
      </c>
      <c r="R34" s="20">
        <f>IF(ISNUMBER($H34),1-$H34,"")</f>
        <v>0</v>
      </c>
      <c r="S34" s="15"/>
    </row>
    <row r="35" spans="1:19" ht="12.75" customHeight="1" thickBot="1">
      <c r="A35" s="77" t="s">
        <v>45</v>
      </c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 t="s">
        <v>58</v>
      </c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1">
        <f>IF(ISNUMBER(H37),(SIGN(1000*($H37-$R37)+$G37-$Q37)+1)/2,"")</f>
        <v>1</v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1">
        <f>IF(ISNUMBER($I36),1-$I36,"")</f>
        <v>0</v>
      </c>
    </row>
    <row r="37" spans="1:19" ht="15.75" customHeight="1" thickBot="1">
      <c r="A37" s="81">
        <v>9912</v>
      </c>
      <c r="B37" s="82"/>
      <c r="C37" s="26" t="s">
        <v>12</v>
      </c>
      <c r="D37" s="27">
        <f>IF(ISNUMBER($G37),SUM(D33:D36),"")</f>
        <v>296</v>
      </c>
      <c r="E37" s="28">
        <f>IF(ISNUMBER($G37),SUM(E33:E36),"")</f>
        <v>132</v>
      </c>
      <c r="F37" s="28">
        <f>IF(ISNUMBER($G37),SUM(F33:F36),"")</f>
        <v>6</v>
      </c>
      <c r="G37" s="29">
        <f>IF(SUM($G33:$G36)+SUM($Q33:$Q36)&gt;0,SUM(G33:G36),"")</f>
        <v>428</v>
      </c>
      <c r="H37" s="27">
        <f>IF(ISNUMBER($G37),SUM(H33:H36),"")</f>
        <v>2</v>
      </c>
      <c r="I37" s="72"/>
      <c r="K37" s="81">
        <v>1932</v>
      </c>
      <c r="L37" s="82"/>
      <c r="M37" s="26" t="s">
        <v>12</v>
      </c>
      <c r="N37" s="27">
        <f>IF(ISNUMBER($G37),SUM(N33:N36),"")</f>
        <v>291</v>
      </c>
      <c r="O37" s="28">
        <f>IF(ISNUMBER($G37),SUM(O33:O36),"")</f>
        <v>105</v>
      </c>
      <c r="P37" s="28">
        <f>IF(ISNUMBER($G37),SUM(P33:P36),"")</f>
        <v>11</v>
      </c>
      <c r="Q37" s="29">
        <f>IF(SUM($G33:$G36)+SUM($Q33:$Q36)&gt;0,SUM(Q33:Q36),"")</f>
        <v>396</v>
      </c>
      <c r="R37" s="27">
        <f>IF(ISNUMBER($G37),SUM(R33:R36),"")</f>
        <v>0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1839</v>
      </c>
      <c r="E39" s="34">
        <f>IF(ISNUMBER($G39),SUM(E12,E17,E22,E27,E32,E37),"")</f>
        <v>852</v>
      </c>
      <c r="F39" s="34">
        <f>IF(ISNUMBER($G39),SUM(F12,F17,F22,F27,F32,F37),"")</f>
        <v>27</v>
      </c>
      <c r="G39" s="35">
        <f>IF(SUM($G$8:$G$37)+SUM($Q$8:$Q$37)&gt;0,SUM(G12,G17,G22,G27,G32,G37),"")</f>
        <v>2691</v>
      </c>
      <c r="H39" s="36">
        <f>IF(SUM($G$8:$G$37)+SUM($Q$8:$Q$37)&gt;0,SUM(H12,H17,H22,H27,H32,H37),"")</f>
        <v>7.5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1780</v>
      </c>
      <c r="O39" s="34">
        <f>IF(ISNUMBER($G39),SUM(O12,O17,O22,O27,O32,O37),"")</f>
        <v>813</v>
      </c>
      <c r="P39" s="34">
        <f>IF(ISNUMBER($G39),SUM(P12,P17,P22,P27,P32,P37),"")</f>
        <v>33</v>
      </c>
      <c r="Q39" s="35">
        <f>IF(SUM($G$8:$G$37)+SUM($Q$8:$Q$37)&gt;0,SUM(Q12,Q17,Q22,Q27,Q32,Q37),"")</f>
        <v>2593</v>
      </c>
      <c r="R39" s="36">
        <f>IF(SUM($G$8:$G$37)+SUM($Q$8:$Q$37)&gt;0,SUM(R12,R17,R22,R27,R32,R37),"")</f>
        <v>4.5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66</v>
      </c>
      <c r="D41" s="122"/>
      <c r="E41" s="122"/>
      <c r="G41" s="103"/>
      <c r="H41" s="103"/>
      <c r="I41" s="39">
        <f>IF(ISNUMBER(I$39),SUM(I11,I16,I21,I26,I31,I36,I39),"")</f>
        <v>6</v>
      </c>
      <c r="K41" s="38"/>
      <c r="L41" s="42" t="s">
        <v>22</v>
      </c>
      <c r="M41" s="122" t="s">
        <v>67</v>
      </c>
      <c r="N41" s="122"/>
      <c r="O41" s="122"/>
      <c r="Q41" s="103" t="s">
        <v>16</v>
      </c>
      <c r="R41" s="10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3"/>
      <c r="D42" s="123"/>
      <c r="E42" s="123"/>
      <c r="G42" s="41"/>
      <c r="H42" s="41"/>
      <c r="I42" s="41"/>
      <c r="K42" s="38"/>
      <c r="L42" s="42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66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68</v>
      </c>
      <c r="M43" s="125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-  A – TJ Sparta Kutná Hora -  C</v>
      </c>
    </row>
    <row r="46" spans="2:11" ht="19.5" customHeight="1">
      <c r="B46" s="2" t="s">
        <v>31</v>
      </c>
      <c r="C46" s="129">
        <v>0.7083333333333334</v>
      </c>
      <c r="D46" s="112"/>
      <c r="I46" s="2" t="s">
        <v>33</v>
      </c>
      <c r="J46" s="112">
        <v>20</v>
      </c>
      <c r="K46" s="112"/>
    </row>
    <row r="47" spans="2:19" ht="19.5" customHeight="1">
      <c r="B47" s="2" t="s">
        <v>32</v>
      </c>
      <c r="C47" s="130">
        <v>0.8125</v>
      </c>
      <c r="D47" s="113"/>
      <c r="I47" s="2" t="s">
        <v>34</v>
      </c>
      <c r="J47" s="113">
        <v>1</v>
      </c>
      <c r="K47" s="113"/>
      <c r="P47" s="2" t="s">
        <v>35</v>
      </c>
      <c r="Q47" s="107">
        <v>42978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55</v>
      </c>
      <c r="B57" s="126" t="s">
        <v>66</v>
      </c>
      <c r="C57" s="127"/>
      <c r="D57" s="68">
        <v>2625</v>
      </c>
      <c r="E57" s="126" t="s">
        <v>69</v>
      </c>
      <c r="F57" s="128"/>
      <c r="G57" s="128"/>
      <c r="H57" s="127"/>
      <c r="I57" s="68">
        <v>22827</v>
      </c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6" t="s">
        <v>19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8"/>
    </row>
    <row r="62" spans="1:19" ht="81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 t="s">
        <v>64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4">
        <v>42258</v>
      </c>
      <c r="D66" s="115"/>
      <c r="E66" s="115"/>
      <c r="F66" s="115"/>
      <c r="G66" s="115"/>
      <c r="H66" s="115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 Poděbrady</cp:lastModifiedBy>
  <cp:lastPrinted>2015-09-11T17:38:02Z</cp:lastPrinted>
  <dcterms:created xsi:type="dcterms:W3CDTF">2005-07-26T20:23:27Z</dcterms:created>
  <dcterms:modified xsi:type="dcterms:W3CDTF">2015-09-11T17:38:31Z</dcterms:modified>
  <cp:category/>
  <cp:version/>
  <cp:contentType/>
  <cp:contentStatus/>
</cp:coreProperties>
</file>